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Calculator" sheetId="1" r:id="rId4"/>
    <sheet name="Scenarios" sheetId="2" r:id="rId5"/>
    <sheet name="Methodology" sheetId="3" r:id="rId6"/>
  </sheets>
</workbook>
</file>

<file path=xl/sharedStrings.xml><?xml version="1.0" encoding="utf-8"?>
<sst xmlns="http://schemas.openxmlformats.org/spreadsheetml/2006/main" uniqueCount="71">
  <si>
    <t>Undelivered OTP Loss Calculator</t>
  </si>
  <si>
    <t>An Excel model for payment providers: estimate the revenue lost when one-time codes fail to arrive</t>
  </si>
  <si>
    <t>Fill in the yellow cells in the “YOUR DATA” block with your own numbers — everything else calculates automatically. No other cell needs editing.</t>
  </si>
  <si>
    <t>YOUR DATA</t>
  </si>
  <si>
    <t>ENTER YOUR NUMBERS</t>
  </si>
  <si>
    <t>Monthly OTP volume</t>
  </si>
  <si>
    <t>Transactional OTP traffic per month, excluding marketing campaigns. Source — your aggregator's report.</t>
  </si>
  <si>
    <t>Undelivered on first attempt, %</t>
  </si>
  <si>
    <t>100% minus delivery rate. Use the per-carrier breakdown: an account average hides the failing markets.</t>
  </si>
  <si>
    <t>Users who abandon the attempt, %</t>
  </si>
  <si>
    <t>Those who never received the code within 30 seconds and did not come back. Industry benchmark — 25–35%.</t>
  </si>
  <si>
    <t>Average transaction value, $</t>
  </si>
  <si>
    <t>The average payment amount confirmed by this OTP.</t>
  </si>
  <si>
    <t>YOUR LOSSES</t>
  </si>
  <si>
    <t>ON YOUR NUMBERS</t>
  </si>
  <si>
    <t>Failed authentications per month</t>
  </si>
  <si>
    <t>Payments not completed because the code never arrived.</t>
  </si>
  <si>
    <t>Lost revenue per month</t>
  </si>
  <si>
    <t>The volume of payments that did not go through.</t>
  </si>
  <si>
    <t>Lost revenue per year</t>
  </si>
  <si>
    <t>The annual scale of the problem — the number for a conversation with your CFO.</t>
  </si>
  <si>
    <t>RECOVERY POTENTIAL</t>
  </si>
  <si>
    <t>WHAT COMES BACK</t>
  </si>
  <si>
    <t>How many points delivery will grow by</t>
  </si>
  <si>
    <t>Points, not percent: delivery was 94%, now it is 97% — that is 3. An SMS→Viber→Voice cascade, filtering of inactive numbers and per-carrier routing typically give 2–5.</t>
  </si>
  <si>
    <t>Recovered revenue per year</t>
  </si>
  <si>
    <t>Compare it with what you pay for the OTPs themselves.</t>
  </si>
  <si>
    <r>
      <rPr>
        <b val="1"/>
        <sz val="12"/>
        <color indexed="11"/>
        <rFont val="Arial"/>
      </rPr>
      <t>Walk through your numbers with an expert — book a 15-min call →</t>
    </r>
  </si>
  <si>
    <t>This is an estimate based on your assumptions, not a traffic audit.</t>
  </si>
  <si>
    <t>Delivery improvement scenarios</t>
  </si>
  <si>
    <t>How much revenue comes back for every percentage point of delivery growth</t>
  </si>
  <si>
    <t>Calculated from the figures on the “Calculator” sheet — change the inputs there and this table recalculates.</t>
  </si>
  <si>
    <t>Delivery
improvement</t>
  </si>
  <si>
    <t>Remaining
undelivered</t>
  </si>
  <si>
    <t>Failed authentications
per month</t>
  </si>
  <si>
    <t>Lost revenue
per year</t>
  </si>
  <si>
    <t>Recovered revenue
per year</t>
  </si>
  <si>
    <t>“Delivery improvement” is how many percentage points the share of codes delivered on the first attempt goes up. A typical uplift from an SMS→Viber→Voice cascade and filtering of inactive numbers is 2–5 pp, and more on problem markets.</t>
  </si>
  <si>
    <t>Methodology and how to use this</t>
  </si>
  <si>
    <t>How the model works, where to source each figure and where its limits are</t>
  </si>
  <si>
    <t>HOW IT IS CALCULATED</t>
  </si>
  <si>
    <t>Failed authentications</t>
  </si>
  <si>
    <t>OTP volume × share undelivered × share of users who abandon the attempt.</t>
  </si>
  <si>
    <t>Lost revenue</t>
  </si>
  <si>
    <t>Failed authentications × average transaction value. Per year — ×12.</t>
  </si>
  <si>
    <t>Recovered revenue</t>
  </si>
  <si>
    <t>The same formula on improved delivery; the difference against the current scenario is the recovery.</t>
  </si>
  <si>
    <t>WHERE TO SOURCE THE FIGURES</t>
  </si>
  <si>
    <t>OTP volume</t>
  </si>
  <si>
    <t>Your aggregator's or billing monthly report. Transactional OTP traffic only, no marketing campaigns.</t>
  </si>
  <si>
    <t>Share undelivered</t>
  </si>
  <si>
    <t>100% minus delivery rate. Use the per-carrier breakdown rather than the account average: the average hides failing destinations.</t>
  </si>
  <si>
    <t>Share who abandon</t>
  </si>
  <si>
    <t>From your checkout funnel: how many sessions that requested a code never completed payment. No data — use 25–35%.</t>
  </si>
  <si>
    <t>Average transaction value</t>
  </si>
  <si>
    <t>AOV across transactions confirmed by OTP. If it varies widely by market, calculate each market separately.</t>
  </si>
  <si>
    <t>LIMITS OF THE MODEL</t>
  </si>
  <si>
    <t>An estimate, not an audit</t>
  </si>
  <si>
    <t>The model runs on your assumptions. It does not verify traffic quality or detect fraud — that requires logs.</t>
  </si>
  <si>
    <t>Not included</t>
  </si>
  <si>
    <t>Cost of retries, chargebacks from failed SCA, support tickets, merchant churn. Real losses are higher.</t>
  </si>
  <si>
    <t>Linearity</t>
  </si>
  <si>
    <t>The model assumes uniform behaviour. On markets with poor delivery the abandonment share is usually above average.</t>
  </si>
  <si>
    <t>WHAT NEXT</t>
  </si>
  <si>
    <t>Next step</t>
  </si>
  <si>
    <t>Walk through your numbers with an expert in 15 minutes: we look at delivery rate across your markets, find where the codes are lost and work out how much of that comes back.</t>
  </si>
  <si>
    <t>Book a call</t>
  </si>
  <si>
    <r>
      <rPr>
        <b val="1"/>
        <sz val="10"/>
        <color indexed="19"/>
        <rFont val="Arial"/>
      </rPr>
      <t>http://jnh.one/8YajET</t>
    </r>
  </si>
  <si>
    <t>Contact</t>
  </si>
  <si>
    <r>
      <rPr>
        <b val="1"/>
        <sz val="10"/>
        <color indexed="19"/>
        <rFont val="Arial"/>
      </rPr>
      <t>bsg.world</t>
    </r>
  </si>
  <si>
    <t>BSG · AI CPaaS Platform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</si>
</sst>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0&quot;%&quot;"/>
    <numFmt numFmtId="60" formatCode="[$$-409] #,##0"/>
    <numFmt numFmtId="61" formatCode="0&quot; pp&quot;"/>
  </numFmts>
  <fonts count="27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9"/>
      <color indexed="10"/>
      <name val="Arial"/>
    </font>
    <font>
      <sz val="11"/>
      <color indexed="12"/>
      <name val="Arial"/>
    </font>
    <font>
      <b val="1"/>
      <sz val="10"/>
      <color indexed="10"/>
      <name val="Arial"/>
    </font>
    <font>
      <b val="1"/>
      <sz val="10"/>
      <color indexed="10"/>
      <name val="Arial"/>
    </font>
    <font>
      <sz val="9"/>
      <color indexed="10"/>
      <name val="Arial"/>
    </font>
    <font>
      <sz val="11"/>
      <color indexed="10"/>
      <name val="Arial"/>
    </font>
    <font>
      <b val="1"/>
      <sz val="14"/>
      <color indexed="16"/>
      <name val="Arial"/>
    </font>
    <font>
      <sz val="9"/>
      <color indexed="18"/>
      <name val="Arial"/>
    </font>
    <font>
      <b val="1"/>
      <sz val="10"/>
      <color indexed="19"/>
      <name val="Arial"/>
    </font>
    <font>
      <sz val="9"/>
      <color indexed="19"/>
      <name val="Arial"/>
    </font>
    <font>
      <b val="1"/>
      <sz val="11"/>
      <color indexed="10"/>
      <name val="Arial"/>
    </font>
    <font>
      <b val="1"/>
      <sz val="20"/>
      <color indexed="16"/>
      <name val="Arial"/>
    </font>
    <font>
      <b val="1"/>
      <sz val="10"/>
      <color indexed="22"/>
      <name val="Arial"/>
    </font>
    <font>
      <sz val="9"/>
      <color indexed="22"/>
      <name val="Arial"/>
    </font>
    <font>
      <b val="1"/>
      <sz val="20"/>
      <color indexed="22"/>
      <name val="Arial"/>
    </font>
    <font>
      <b val="1"/>
      <sz val="12"/>
      <color indexed="11"/>
      <name val="Arial"/>
    </font>
    <font>
      <i val="1"/>
      <sz val="10"/>
      <color indexed="12"/>
      <name val="Arial"/>
    </font>
    <font>
      <b val="1"/>
      <sz val="10"/>
      <color indexed="11"/>
      <name val="Arial"/>
    </font>
    <font>
      <sz val="11"/>
      <color indexed="10"/>
      <name val="Arial"/>
    </font>
    <font>
      <b val="1"/>
      <sz val="11"/>
      <color indexed="16"/>
      <name val="Arial"/>
    </font>
    <font>
      <b val="1"/>
      <sz val="11"/>
      <color indexed="22"/>
      <name val="Arial"/>
    </font>
    <font>
      <sz val="9"/>
      <color indexed="18"/>
      <name val="Arial"/>
    </font>
    <font>
      <sz val="10"/>
      <color indexed="12"/>
      <name val="Arial"/>
    </font>
    <font>
      <b val="1"/>
      <sz val="10"/>
      <color indexed="19"/>
      <name val="Arial"/>
    </font>
  </fonts>
  <fills count="9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1"/>
        <bgColor auto="1"/>
      </patternFill>
    </fill>
    <fill>
      <patternFill patternType="solid">
        <fgColor indexed="23"/>
        <bgColor auto="1"/>
      </patternFill>
    </fill>
    <fill>
      <patternFill patternType="solid">
        <fgColor indexed="19"/>
        <bgColor auto="1"/>
      </patternFill>
    </fill>
  </fills>
  <borders count="20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thin">
        <color indexed="13"/>
      </bottom>
      <diagonal/>
    </border>
    <border>
      <left/>
      <right/>
      <top style="thin">
        <color indexed="13"/>
      </top>
      <bottom/>
      <diagonal/>
    </border>
    <border>
      <left/>
      <right/>
      <top/>
      <bottom style="thin">
        <color indexed="15"/>
      </bottom>
      <diagonal/>
    </border>
    <border>
      <left/>
      <right style="thin">
        <color indexed="15"/>
      </right>
      <top/>
      <bottom/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15"/>
      </left>
      <right/>
      <top/>
      <bottom/>
      <diagonal/>
    </border>
    <border>
      <left/>
      <right/>
      <top style="thin">
        <color indexed="15"/>
      </top>
      <bottom style="thin">
        <color indexed="15"/>
      </bottom>
      <diagonal/>
    </border>
    <border>
      <left/>
      <right style="thin">
        <color indexed="15"/>
      </right>
      <top style="thin">
        <color indexed="13"/>
      </top>
      <bottom/>
      <diagonal/>
    </border>
    <border>
      <left/>
      <right/>
      <top style="thin">
        <color indexed="15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13"/>
      </top>
      <bottom style="thin">
        <color indexed="13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7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3" applyNumberFormat="0" applyFont="1" applyFill="0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49" fontId="3" fillId="2" borderId="5" applyNumberFormat="1" applyFont="1" applyFill="1" applyBorder="1" applyAlignment="1" applyProtection="0">
      <alignment horizontal="left" vertical="center"/>
    </xf>
    <xf numFmtId="49" fontId="4" fillId="2" borderId="5" applyNumberFormat="1" applyFont="1" applyFill="1" applyBorder="1" applyAlignment="1" applyProtection="0">
      <alignment horizontal="left" vertical="center" wrapText="1"/>
    </xf>
    <xf numFmtId="0" fontId="0" borderId="7" applyNumberFormat="0" applyFont="1" applyFill="0" applyBorder="1" applyAlignment="1" applyProtection="0">
      <alignment vertical="bottom"/>
    </xf>
    <xf numFmtId="49" fontId="5" fillId="2" borderId="8" applyNumberFormat="1" applyFont="1" applyFill="1" applyBorder="1" applyAlignment="1" applyProtection="0">
      <alignment horizontal="left" vertical="center" wrapText="1"/>
    </xf>
    <xf numFmtId="0" fontId="0" borderId="8" applyNumberFormat="0" applyFont="1" applyFill="0" applyBorder="1" applyAlignment="1" applyProtection="0">
      <alignment vertical="bottom"/>
    </xf>
    <xf numFmtId="49" fontId="6" fillId="3" borderId="5" applyNumberFormat="1" applyFont="1" applyFill="1" applyBorder="1" applyAlignment="1" applyProtection="0">
      <alignment horizontal="left" vertical="center"/>
    </xf>
    <xf numFmtId="49" fontId="7" fillId="3" borderId="9" applyNumberFormat="1" applyFont="1" applyFill="1" applyBorder="1" applyAlignment="1" applyProtection="0">
      <alignment horizontal="right" vertical="center"/>
    </xf>
    <xf numFmtId="49" fontId="8" borderId="10" applyNumberFormat="1" applyFont="1" applyFill="0" applyBorder="1" applyAlignment="1" applyProtection="0">
      <alignment horizontal="left" vertical="bottom"/>
    </xf>
    <xf numFmtId="3" fontId="9" fillId="4" borderId="11" applyNumberFormat="1" applyFont="1" applyFill="1" applyBorder="1" applyAlignment="1" applyProtection="0">
      <alignment horizontal="right" vertical="center"/>
    </xf>
    <xf numFmtId="0" fontId="0" borderId="12" applyNumberFormat="0" applyFont="1" applyFill="0" applyBorder="1" applyAlignment="1" applyProtection="0">
      <alignment vertical="bottom"/>
    </xf>
    <xf numFmtId="49" fontId="10" fillId="2" borderId="7" applyNumberFormat="1" applyFont="1" applyFill="1" applyBorder="1" applyAlignment="1" applyProtection="0">
      <alignment horizontal="left" vertical="top" wrapText="1"/>
    </xf>
    <xf numFmtId="0" fontId="0" borderId="13" applyNumberFormat="0" applyFont="1" applyFill="0" applyBorder="1" applyAlignment="1" applyProtection="0">
      <alignment vertical="bottom"/>
    </xf>
    <xf numFmtId="49" fontId="8" borderId="14" applyNumberFormat="1" applyFont="1" applyFill="0" applyBorder="1" applyAlignment="1" applyProtection="0">
      <alignment horizontal="left" vertical="bottom"/>
    </xf>
    <xf numFmtId="59" fontId="9" fillId="4" borderId="11" applyNumberFormat="1" applyFont="1" applyFill="1" applyBorder="1" applyAlignment="1" applyProtection="0">
      <alignment horizontal="right" vertical="center"/>
    </xf>
    <xf numFmtId="60" fontId="9" fillId="4" borderId="11" applyNumberFormat="1" applyFont="1" applyFill="1" applyBorder="1" applyAlignment="1" applyProtection="0">
      <alignment horizontal="right" vertical="center"/>
    </xf>
    <xf numFmtId="0" fontId="0" borderId="15" applyNumberFormat="0" applyFont="1" applyFill="0" applyBorder="1" applyAlignment="1" applyProtection="0">
      <alignment vertical="bottom"/>
    </xf>
    <xf numFmtId="49" fontId="11" fillId="5" borderId="5" applyNumberFormat="1" applyFont="1" applyFill="1" applyBorder="1" applyAlignment="1" applyProtection="0">
      <alignment horizontal="left" vertical="center"/>
    </xf>
    <xf numFmtId="49" fontId="12" fillId="5" borderId="5" applyNumberFormat="1" applyFont="1" applyFill="1" applyBorder="1" applyAlignment="1" applyProtection="0">
      <alignment horizontal="right" vertical="center"/>
    </xf>
    <xf numFmtId="49" fontId="8" borderId="5" applyNumberFormat="1" applyFont="1" applyFill="0" applyBorder="1" applyAlignment="1" applyProtection="0">
      <alignment horizontal="left" vertical="bottom"/>
    </xf>
    <xf numFmtId="3" fontId="9" fillId="2" borderId="5" applyNumberFormat="1" applyFont="1" applyFill="1" applyBorder="1" applyAlignment="1" applyProtection="0">
      <alignment horizontal="right" vertical="center"/>
    </xf>
    <xf numFmtId="49" fontId="8" borderId="8" applyNumberFormat="1" applyFont="1" applyFill="0" applyBorder="1" applyAlignment="1" applyProtection="0">
      <alignment horizontal="left" vertical="bottom"/>
    </xf>
    <xf numFmtId="60" fontId="9" fillId="2" borderId="8" applyNumberFormat="1" applyFont="1" applyFill="1" applyBorder="1" applyAlignment="1" applyProtection="0">
      <alignment horizontal="right" vertical="center"/>
    </xf>
    <xf numFmtId="49" fontId="13" fillId="6" borderId="8" applyNumberFormat="1" applyFont="1" applyFill="1" applyBorder="1" applyAlignment="1" applyProtection="0">
      <alignment horizontal="left" vertical="bottom"/>
    </xf>
    <xf numFmtId="60" fontId="14" fillId="6" borderId="8" applyNumberFormat="1" applyFont="1" applyFill="1" applyBorder="1" applyAlignment="1" applyProtection="0">
      <alignment horizontal="right" vertical="center"/>
    </xf>
    <xf numFmtId="49" fontId="10" fillId="6" borderId="7" applyNumberFormat="1" applyFont="1" applyFill="1" applyBorder="1" applyAlignment="1" applyProtection="0">
      <alignment horizontal="left" vertical="top" wrapText="1"/>
    </xf>
    <xf numFmtId="0" fontId="0" fillId="6" borderId="7" applyNumberFormat="0" applyFont="1" applyFill="1" applyBorder="1" applyAlignment="1" applyProtection="0">
      <alignment vertical="bottom"/>
    </xf>
    <xf numFmtId="49" fontId="15" fillId="7" borderId="5" applyNumberFormat="1" applyFont="1" applyFill="1" applyBorder="1" applyAlignment="1" applyProtection="0">
      <alignment horizontal="left" vertical="center"/>
    </xf>
    <xf numFmtId="49" fontId="16" fillId="7" borderId="9" applyNumberFormat="1" applyFont="1" applyFill="1" applyBorder="1" applyAlignment="1" applyProtection="0">
      <alignment horizontal="right" vertical="center"/>
    </xf>
    <xf numFmtId="61" fontId="9" fillId="4" borderId="11" applyNumberFormat="1" applyFont="1" applyFill="1" applyBorder="1" applyAlignment="1" applyProtection="0">
      <alignment horizontal="right" vertical="center"/>
    </xf>
    <xf numFmtId="49" fontId="13" fillId="7" borderId="8" applyNumberFormat="1" applyFont="1" applyFill="1" applyBorder="1" applyAlignment="1" applyProtection="0">
      <alignment horizontal="left" vertical="bottom"/>
    </xf>
    <xf numFmtId="60" fontId="17" fillId="7" borderId="5" applyNumberFormat="1" applyFont="1" applyFill="1" applyBorder="1" applyAlignment="1" applyProtection="0">
      <alignment horizontal="right" vertical="center"/>
    </xf>
    <xf numFmtId="49" fontId="10" fillId="7" borderId="7" applyNumberFormat="1" applyFont="1" applyFill="1" applyBorder="1" applyAlignment="1" applyProtection="0">
      <alignment horizontal="left" vertical="top" wrapText="1"/>
    </xf>
    <xf numFmtId="0" fontId="0" fillId="7" borderId="7" applyNumberFormat="0" applyFont="1" applyFill="1" applyBorder="1" applyAlignment="1" applyProtection="0">
      <alignment vertical="bottom"/>
    </xf>
    <xf numFmtId="49" fontId="18" fillId="8" borderId="5" applyNumberFormat="1" applyFont="1" applyFill="1" applyBorder="1" applyAlignment="1" applyProtection="0">
      <alignment horizontal="center" vertical="center"/>
    </xf>
    <xf numFmtId="0" fontId="0" fillId="8" borderId="5" applyNumberFormat="0" applyFont="1" applyFill="1" applyBorder="1" applyAlignment="1" applyProtection="0">
      <alignment vertical="bottom"/>
    </xf>
    <xf numFmtId="49" fontId="10" fillId="2" borderId="5" applyNumberFormat="1" applyFont="1" applyFill="1" applyBorder="1" applyAlignment="1" applyProtection="0">
      <alignment horizontal="left" vertical="center"/>
    </xf>
    <xf numFmtId="0" fontId="0" borderId="16" applyNumberFormat="0" applyFont="1" applyFill="0" applyBorder="1" applyAlignment="1" applyProtection="0">
      <alignment vertical="bottom"/>
    </xf>
    <xf numFmtId="0" fontId="0" borderId="17" applyNumberFormat="0" applyFont="1" applyFill="0" applyBorder="1" applyAlignment="1" applyProtection="0">
      <alignment vertical="bottom"/>
    </xf>
    <xf numFmtId="0" fontId="0" borderId="18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19" fillId="2" borderId="8" applyNumberFormat="1" applyFont="1" applyFill="1" applyBorder="1" applyAlignment="1" applyProtection="0">
      <alignment horizontal="left" vertical="center"/>
    </xf>
    <xf numFmtId="49" fontId="20" fillId="8" borderId="5" applyNumberFormat="1" applyFont="1" applyFill="1" applyBorder="1" applyAlignment="1" applyProtection="0">
      <alignment horizontal="center" vertical="center" wrapText="1"/>
    </xf>
    <xf numFmtId="61" fontId="21" fillId="2" borderId="7" applyNumberFormat="1" applyFont="1" applyFill="1" applyBorder="1" applyAlignment="1" applyProtection="0">
      <alignment horizontal="center" vertical="center"/>
    </xf>
    <xf numFmtId="59" fontId="21" fillId="2" borderId="7" applyNumberFormat="1" applyFont="1" applyFill="1" applyBorder="1" applyAlignment="1" applyProtection="0">
      <alignment horizontal="center" vertical="center"/>
    </xf>
    <xf numFmtId="3" fontId="21" fillId="2" borderId="7" applyNumberFormat="1" applyFont="1" applyFill="1" applyBorder="1" applyAlignment="1" applyProtection="0">
      <alignment horizontal="center" vertical="center"/>
    </xf>
    <xf numFmtId="60" fontId="22" fillId="2" borderId="7" applyNumberFormat="1" applyFont="1" applyFill="1" applyBorder="1" applyAlignment="1" applyProtection="0">
      <alignment horizontal="center" vertical="center"/>
    </xf>
    <xf numFmtId="60" fontId="23" fillId="2" borderId="7" applyNumberFormat="1" applyFont="1" applyFill="1" applyBorder="1" applyAlignment="1" applyProtection="0">
      <alignment horizontal="center" vertical="center"/>
    </xf>
    <xf numFmtId="61" fontId="21" fillId="6" borderId="19" applyNumberFormat="1" applyFont="1" applyFill="1" applyBorder="1" applyAlignment="1" applyProtection="0">
      <alignment horizontal="center" vertical="center"/>
    </xf>
    <xf numFmtId="59" fontId="21" fillId="6" borderId="19" applyNumberFormat="1" applyFont="1" applyFill="1" applyBorder="1" applyAlignment="1" applyProtection="0">
      <alignment horizontal="center" vertical="center"/>
    </xf>
    <xf numFmtId="3" fontId="21" fillId="6" borderId="19" applyNumberFormat="1" applyFont="1" applyFill="1" applyBorder="1" applyAlignment="1" applyProtection="0">
      <alignment horizontal="center" vertical="center"/>
    </xf>
    <xf numFmtId="60" fontId="22" fillId="6" borderId="19" applyNumberFormat="1" applyFont="1" applyFill="1" applyBorder="1" applyAlignment="1" applyProtection="0">
      <alignment horizontal="center" vertical="center"/>
    </xf>
    <xf numFmtId="60" fontId="23" fillId="6" borderId="19" applyNumberFormat="1" applyFont="1" applyFill="1" applyBorder="1" applyAlignment="1" applyProtection="0">
      <alignment horizontal="center" vertical="center"/>
    </xf>
    <xf numFmtId="61" fontId="21" fillId="2" borderId="19" applyNumberFormat="1" applyFont="1" applyFill="1" applyBorder="1" applyAlignment="1" applyProtection="0">
      <alignment horizontal="center" vertical="center"/>
    </xf>
    <xf numFmtId="59" fontId="21" fillId="2" borderId="19" applyNumberFormat="1" applyFont="1" applyFill="1" applyBorder="1" applyAlignment="1" applyProtection="0">
      <alignment horizontal="center" vertical="center"/>
    </xf>
    <xf numFmtId="3" fontId="21" fillId="2" borderId="19" applyNumberFormat="1" applyFont="1" applyFill="1" applyBorder="1" applyAlignment="1" applyProtection="0">
      <alignment horizontal="center" vertical="center"/>
    </xf>
    <xf numFmtId="60" fontId="22" fillId="2" borderId="19" applyNumberFormat="1" applyFont="1" applyFill="1" applyBorder="1" applyAlignment="1" applyProtection="0">
      <alignment horizontal="center" vertical="center"/>
    </xf>
    <xf numFmtId="60" fontId="23" fillId="2" borderId="19" applyNumberFormat="1" applyFont="1" applyFill="1" applyBorder="1" applyAlignment="1" applyProtection="0">
      <alignment horizontal="center" vertical="center"/>
    </xf>
    <xf numFmtId="49" fontId="24" fillId="2" borderId="5" applyNumberFormat="1" applyFont="1" applyFill="1" applyBorder="1" applyAlignment="1" applyProtection="0">
      <alignment horizontal="left" vertical="center" wrapText="1"/>
    </xf>
    <xf numFmtId="0" fontId="0" applyNumberFormat="1" applyFont="1" applyFill="0" applyBorder="0" applyAlignment="1" applyProtection="0">
      <alignment vertical="bottom"/>
    </xf>
    <xf numFmtId="0" fontId="0" fillId="5" borderId="5" applyNumberFormat="0" applyFont="1" applyFill="1" applyBorder="1" applyAlignment="1" applyProtection="0">
      <alignment vertical="bottom"/>
    </xf>
    <xf numFmtId="49" fontId="13" fillId="2" borderId="7" applyNumberFormat="1" applyFont="1" applyFill="1" applyBorder="1" applyAlignment="1" applyProtection="0">
      <alignment horizontal="left" vertical="center" wrapText="1"/>
    </xf>
    <xf numFmtId="49" fontId="25" fillId="2" borderId="7" applyNumberFormat="1" applyFont="1" applyFill="1" applyBorder="1" applyAlignment="1" applyProtection="0">
      <alignment horizontal="left" vertical="center" wrapText="1"/>
    </xf>
    <xf numFmtId="49" fontId="13" fillId="2" borderId="19" applyNumberFormat="1" applyFont="1" applyFill="1" applyBorder="1" applyAlignment="1" applyProtection="0">
      <alignment horizontal="left" vertical="center" wrapText="1"/>
    </xf>
    <xf numFmtId="49" fontId="25" fillId="2" borderId="19" applyNumberFormat="1" applyFont="1" applyFill="1" applyBorder="1" applyAlignment="1" applyProtection="0">
      <alignment horizontal="left" vertical="center" wrapText="1"/>
    </xf>
    <xf numFmtId="49" fontId="26" fillId="2" borderId="19" applyNumberFormat="1" applyFont="1" applyFill="1" applyBorder="1" applyAlignment="1" applyProtection="0">
      <alignment horizontal="left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414141"/>
      <rgbColor rgb="ffffffff"/>
      <rgbColor rgb="ff616161"/>
      <rgbColor rgb="ffe8e8e8"/>
      <rgbColor rgb="fffffbe6"/>
      <rgbColor rgb="ffffc53d"/>
      <rgbColor rgb="ff01579b"/>
      <rgbColor rgb="fffff1b8"/>
      <rgbColor rgb="ff919191"/>
      <rgbColor rgb="ff1890ff"/>
      <rgbColor rgb="ffe6f7ff"/>
      <rgbColor rgb="fff5f5f5"/>
      <rgbColor rgb="ff52c41a"/>
      <rgbColor rgb="fff6ffe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</xdr:col>
      <xdr:colOff>0</xdr:colOff>
      <xdr:row>1</xdr:row>
      <xdr:rowOff>0</xdr:rowOff>
    </xdr:from>
    <xdr:to>
      <xdr:col>1</xdr:col>
      <xdr:colOff>1143000</xdr:colOff>
      <xdr:row>1</xdr:row>
      <xdr:rowOff>304800</xdr:rowOff>
    </xdr:to>
    <xdr:pic>
      <xdr:nvPicPr>
        <xdr:cNvPr id="2" name="Image 1" descr="Imag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228600" y="152400"/>
          <a:ext cx="1143000" cy="3048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2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</xdr:col>
      <xdr:colOff>0</xdr:colOff>
      <xdr:row>1</xdr:row>
      <xdr:rowOff>0</xdr:rowOff>
    </xdr:from>
    <xdr:to>
      <xdr:col>1</xdr:col>
      <xdr:colOff>1143000</xdr:colOff>
      <xdr:row>1</xdr:row>
      <xdr:rowOff>304800</xdr:rowOff>
    </xdr:to>
    <xdr:pic>
      <xdr:nvPicPr>
        <xdr:cNvPr id="4" name="Image 1" descr="Imag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228600" y="152400"/>
          <a:ext cx="1143000" cy="3048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drawings/drawing3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1</xdr:col>
      <xdr:colOff>0</xdr:colOff>
      <xdr:row>1</xdr:row>
      <xdr:rowOff>0</xdr:rowOff>
    </xdr:from>
    <xdr:to>
      <xdr:col>1</xdr:col>
      <xdr:colOff>1143000</xdr:colOff>
      <xdr:row>1</xdr:row>
      <xdr:rowOff>304800</xdr:rowOff>
    </xdr:to>
    <xdr:pic>
      <xdr:nvPicPr>
        <xdr:cNvPr id="6" name="Image 1" descr="Imag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228600" y="152400"/>
          <a:ext cx="1143000" cy="3048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jnh.one/8YajET" TargetMode="External"/><Relationship Id="rId2" Type="http://schemas.openxmlformats.org/officeDocument/2006/relationships/drawing" Target="../drawings/drawing1.xml"/></Relationships>
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://jnh.one/8YajET" TargetMode="External"/><Relationship Id="rId2" Type="http://schemas.openxmlformats.org/officeDocument/2006/relationships/hyperlink" Target="http://jnh.one/jPdVNa" TargetMode="External"/><Relationship Id="rId3" Type="http://schemas.openxmlformats.org/officeDocument/2006/relationships/drawing" Target="../drawings/drawing3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F60"/>
  <sheetViews>
    <sheetView workbookViewId="0" showGridLines="0" defaultGridColor="1"/>
  </sheetViews>
  <sheetFormatPr defaultColWidth="8.83333" defaultRowHeight="15" customHeight="1" outlineLevelRow="0" outlineLevelCol="0"/>
  <cols>
    <col min="1" max="1" width="3" style="1" customWidth="1"/>
    <col min="2" max="2" width="74" style="1" customWidth="1"/>
    <col min="3" max="3" width="34" style="1" customWidth="1"/>
    <col min="4" max="4" width="3" style="1" customWidth="1"/>
    <col min="5" max="6" width="8.85156" style="1" customWidth="1"/>
    <col min="7" max="16384" width="8.85156" style="1" customWidth="1"/>
  </cols>
  <sheetData>
    <row r="1" ht="12" customHeight="1">
      <c r="A1" s="2"/>
      <c r="B1" s="3"/>
      <c r="C1" s="3"/>
      <c r="D1" s="3"/>
      <c r="E1" s="3"/>
      <c r="F1" s="4"/>
    </row>
    <row r="2" ht="30" customHeight="1">
      <c r="A2" s="5"/>
      <c r="B2" s="6"/>
      <c r="C2" s="6"/>
      <c r="D2" s="6"/>
      <c r="E2" s="6"/>
      <c r="F2" s="7"/>
    </row>
    <row r="3" ht="14" customHeight="1">
      <c r="A3" s="5"/>
      <c r="B3" s="6"/>
      <c r="C3" s="6"/>
      <c r="D3" s="6"/>
      <c r="E3" s="6"/>
      <c r="F3" s="7"/>
    </row>
    <row r="4" ht="34" customHeight="1">
      <c r="A4" s="5"/>
      <c r="B4" t="s" s="8">
        <v>0</v>
      </c>
      <c r="C4" s="6"/>
      <c r="D4" s="6"/>
      <c r="E4" s="6"/>
      <c r="F4" s="7"/>
    </row>
    <row r="5" ht="34" customHeight="1">
      <c r="A5" s="5"/>
      <c r="B5" t="s" s="9">
        <v>1</v>
      </c>
      <c r="C5" s="6"/>
      <c r="D5" s="6"/>
      <c r="E5" s="6"/>
      <c r="F5" s="7"/>
    </row>
    <row r="6" ht="16" customHeight="1">
      <c r="A6" s="5"/>
      <c r="B6" s="10"/>
      <c r="C6" s="10"/>
      <c r="D6" s="6"/>
      <c r="E6" s="6"/>
      <c r="F6" s="7"/>
    </row>
    <row r="7" ht="32" customHeight="1">
      <c r="A7" s="5"/>
      <c r="B7" t="s" s="11">
        <v>2</v>
      </c>
      <c r="C7" s="12"/>
      <c r="D7" s="6"/>
      <c r="E7" s="6"/>
      <c r="F7" s="7"/>
    </row>
    <row r="8" ht="12" customHeight="1">
      <c r="A8" s="5"/>
      <c r="B8" s="6"/>
      <c r="C8" s="6"/>
      <c r="D8" s="6"/>
      <c r="E8" s="6"/>
      <c r="F8" s="7"/>
    </row>
    <row r="9" ht="30" customHeight="1">
      <c r="A9" s="5"/>
      <c r="B9" t="s" s="13">
        <v>3</v>
      </c>
      <c r="C9" t="s" s="14">
        <v>4</v>
      </c>
      <c r="D9" s="6"/>
      <c r="E9" s="6"/>
      <c r="F9" s="7"/>
    </row>
    <row r="10" ht="22" customHeight="1">
      <c r="A10" s="5"/>
      <c r="B10" t="s" s="15">
        <v>5</v>
      </c>
      <c r="C10" s="16">
        <v>500000</v>
      </c>
      <c r="D10" s="17"/>
      <c r="E10" s="6"/>
      <c r="F10" s="7"/>
    </row>
    <row r="11" ht="30" customHeight="1">
      <c r="A11" s="5"/>
      <c r="B11" t="s" s="18">
        <v>6</v>
      </c>
      <c r="C11" s="19"/>
      <c r="D11" s="6"/>
      <c r="E11" s="6"/>
      <c r="F11" s="7"/>
    </row>
    <row r="12" ht="22" customHeight="1">
      <c r="A12" s="5"/>
      <c r="B12" t="s" s="20">
        <v>7</v>
      </c>
      <c r="C12" s="21">
        <v>6</v>
      </c>
      <c r="D12" s="17"/>
      <c r="E12" s="6"/>
      <c r="F12" s="7"/>
    </row>
    <row r="13" ht="30" customHeight="1">
      <c r="A13" s="5"/>
      <c r="B13" t="s" s="18">
        <v>8</v>
      </c>
      <c r="C13" s="19"/>
      <c r="D13" s="6"/>
      <c r="E13" s="6"/>
      <c r="F13" s="7"/>
    </row>
    <row r="14" ht="22" customHeight="1">
      <c r="A14" s="5"/>
      <c r="B14" t="s" s="20">
        <v>9</v>
      </c>
      <c r="C14" s="21">
        <v>30</v>
      </c>
      <c r="D14" s="17"/>
      <c r="E14" s="6"/>
      <c r="F14" s="7"/>
    </row>
    <row r="15" ht="30" customHeight="1">
      <c r="A15" s="5"/>
      <c r="B15" t="s" s="18">
        <v>10</v>
      </c>
      <c r="C15" s="19"/>
      <c r="D15" s="6"/>
      <c r="E15" s="6"/>
      <c r="F15" s="7"/>
    </row>
    <row r="16" ht="22" customHeight="1">
      <c r="A16" s="5"/>
      <c r="B16" t="s" s="20">
        <v>11</v>
      </c>
      <c r="C16" s="22">
        <v>40</v>
      </c>
      <c r="D16" s="17"/>
      <c r="E16" s="6"/>
      <c r="F16" s="7"/>
    </row>
    <row r="17" ht="30" customHeight="1">
      <c r="A17" s="5"/>
      <c r="B17" t="s" s="18">
        <v>12</v>
      </c>
      <c r="C17" s="23"/>
      <c r="D17" s="6"/>
      <c r="E17" s="6"/>
      <c r="F17" s="7"/>
    </row>
    <row r="18" ht="12" customHeight="1">
      <c r="A18" s="5"/>
      <c r="B18" s="12"/>
      <c r="C18" s="6"/>
      <c r="D18" s="6"/>
      <c r="E18" s="6"/>
      <c r="F18" s="7"/>
    </row>
    <row r="19" ht="30" customHeight="1">
      <c r="A19" s="5"/>
      <c r="B19" t="s" s="24">
        <v>13</v>
      </c>
      <c r="C19" t="s" s="25">
        <v>14</v>
      </c>
      <c r="D19" s="6"/>
      <c r="E19" s="6"/>
      <c r="F19" s="7"/>
    </row>
    <row r="20" ht="22" customHeight="1">
      <c r="A20" s="5"/>
      <c r="B20" t="s" s="26">
        <v>15</v>
      </c>
      <c r="C20" s="27">
        <f>C10*(C12/100)*(C14/100)</f>
        <v>9000</v>
      </c>
      <c r="D20" s="6"/>
      <c r="E20" s="6"/>
      <c r="F20" s="7"/>
    </row>
    <row r="21" ht="30" customHeight="1">
      <c r="A21" s="5"/>
      <c r="B21" t="s" s="18">
        <v>16</v>
      </c>
      <c r="C21" s="10"/>
      <c r="D21" s="6"/>
      <c r="E21" s="6"/>
      <c r="F21" s="7"/>
    </row>
    <row r="22" ht="22" customHeight="1">
      <c r="A22" s="5"/>
      <c r="B22" t="s" s="28">
        <v>17</v>
      </c>
      <c r="C22" s="29">
        <f>C10*(C12/100)*(C14/100)*C16</f>
        <v>360000</v>
      </c>
      <c r="D22" s="6"/>
      <c r="E22" s="6"/>
      <c r="F22" s="7"/>
    </row>
    <row r="23" ht="30" customHeight="1">
      <c r="A23" s="5"/>
      <c r="B23" t="s" s="18">
        <v>18</v>
      </c>
      <c r="C23" s="10"/>
      <c r="D23" s="6"/>
      <c r="E23" s="6"/>
      <c r="F23" s="7"/>
    </row>
    <row r="24" ht="22" customHeight="1">
      <c r="A24" s="5"/>
      <c r="B24" t="s" s="30">
        <v>19</v>
      </c>
      <c r="C24" s="31">
        <f>C10*(C12/100)*(C14/100)*C16*12</f>
        <v>4320000</v>
      </c>
      <c r="D24" s="6"/>
      <c r="E24" s="6"/>
      <c r="F24" s="7"/>
    </row>
    <row r="25" ht="30" customHeight="1">
      <c r="A25" s="5"/>
      <c r="B25" t="s" s="32">
        <v>20</v>
      </c>
      <c r="C25" s="33"/>
      <c r="D25" s="6"/>
      <c r="E25" s="6"/>
      <c r="F25" s="7"/>
    </row>
    <row r="26" ht="12" customHeight="1">
      <c r="A26" s="5"/>
      <c r="B26" s="12"/>
      <c r="C26" s="12"/>
      <c r="D26" s="6"/>
      <c r="E26" s="6"/>
      <c r="F26" s="7"/>
    </row>
    <row r="27" ht="30" customHeight="1">
      <c r="A27" s="5"/>
      <c r="B27" t="s" s="34">
        <v>21</v>
      </c>
      <c r="C27" t="s" s="35">
        <v>22</v>
      </c>
      <c r="D27" s="6"/>
      <c r="E27" s="6"/>
      <c r="F27" s="7"/>
    </row>
    <row r="28" ht="22" customHeight="1">
      <c r="A28" s="5"/>
      <c r="B28" t="s" s="15">
        <v>23</v>
      </c>
      <c r="C28" s="36">
        <v>3</v>
      </c>
      <c r="D28" s="17"/>
      <c r="E28" s="6"/>
      <c r="F28" s="7"/>
    </row>
    <row r="29" ht="42" customHeight="1">
      <c r="A29" s="5"/>
      <c r="B29" t="s" s="18">
        <v>24</v>
      </c>
      <c r="C29" s="23"/>
      <c r="D29" s="6"/>
      <c r="E29" s="6"/>
      <c r="F29" s="7"/>
    </row>
    <row r="30" ht="22" customHeight="1">
      <c r="A30" s="5"/>
      <c r="B30" t="s" s="37">
        <v>25</v>
      </c>
      <c r="C30" s="38">
        <f>C10*(MIN(C28,C12)/100)*(C14/100)*C16*12</f>
        <v>2160000</v>
      </c>
      <c r="D30" s="6"/>
      <c r="E30" s="6"/>
      <c r="F30" s="7"/>
    </row>
    <row r="31" ht="30" customHeight="1">
      <c r="A31" s="5"/>
      <c r="B31" t="s" s="39">
        <v>26</v>
      </c>
      <c r="C31" s="40"/>
      <c r="D31" s="6"/>
      <c r="E31" s="6"/>
      <c r="F31" s="7"/>
    </row>
    <row r="32" ht="22" customHeight="1">
      <c r="A32" s="5"/>
      <c r="B32" s="12"/>
      <c r="C32" s="12"/>
      <c r="D32" s="6"/>
      <c r="E32" s="6"/>
      <c r="F32" s="7"/>
    </row>
    <row r="33" ht="40" customHeight="1">
      <c r="A33" s="5"/>
      <c r="B33" t="s" s="41">
        <v>27</v>
      </c>
      <c r="C33" s="42"/>
      <c r="D33" s="6"/>
      <c r="E33" s="6"/>
      <c r="F33" s="7"/>
    </row>
    <row r="34" ht="15" customHeight="1">
      <c r="A34" s="5"/>
      <c r="B34" s="6"/>
      <c r="C34" s="6"/>
      <c r="D34" s="6"/>
      <c r="E34" s="6"/>
      <c r="F34" s="7"/>
    </row>
    <row r="35" ht="28" customHeight="1">
      <c r="A35" s="5"/>
      <c r="B35" t="s" s="43">
        <v>28</v>
      </c>
      <c r="C35" s="6"/>
      <c r="D35" s="6"/>
      <c r="E35" s="6"/>
      <c r="F35" s="7"/>
    </row>
    <row r="36" ht="15" customHeight="1">
      <c r="A36" s="5"/>
      <c r="B36" s="6"/>
      <c r="C36" s="6"/>
      <c r="D36" s="6"/>
      <c r="E36" s="6"/>
      <c r="F36" s="7"/>
    </row>
    <row r="37" ht="15" customHeight="1">
      <c r="A37" s="5"/>
      <c r="B37" s="6"/>
      <c r="C37" s="6"/>
      <c r="D37" s="6"/>
      <c r="E37" s="6"/>
      <c r="F37" s="7"/>
    </row>
    <row r="38" ht="15" customHeight="1">
      <c r="A38" s="5"/>
      <c r="B38" s="6"/>
      <c r="C38" s="6"/>
      <c r="D38" s="6"/>
      <c r="E38" s="6"/>
      <c r="F38" s="7"/>
    </row>
    <row r="39" ht="15" customHeight="1">
      <c r="A39" s="5"/>
      <c r="B39" s="6"/>
      <c r="C39" s="6"/>
      <c r="D39" s="6"/>
      <c r="E39" s="6"/>
      <c r="F39" s="7"/>
    </row>
    <row r="40" ht="15" customHeight="1">
      <c r="A40" s="5"/>
      <c r="B40" s="6"/>
      <c r="C40" s="6"/>
      <c r="D40" s="6"/>
      <c r="E40" s="6"/>
      <c r="F40" s="7"/>
    </row>
    <row r="41" ht="15" customHeight="1">
      <c r="A41" s="5"/>
      <c r="B41" s="6"/>
      <c r="C41" s="6"/>
      <c r="D41" s="6"/>
      <c r="E41" s="6"/>
      <c r="F41" s="7"/>
    </row>
    <row r="42" ht="15" customHeight="1">
      <c r="A42" s="5"/>
      <c r="B42" s="6"/>
      <c r="C42" s="6"/>
      <c r="D42" s="6"/>
      <c r="E42" s="6"/>
      <c r="F42" s="7"/>
    </row>
    <row r="43" ht="15" customHeight="1">
      <c r="A43" s="5"/>
      <c r="B43" s="6"/>
      <c r="C43" s="6"/>
      <c r="D43" s="6"/>
      <c r="E43" s="6"/>
      <c r="F43" s="7"/>
    </row>
    <row r="44" ht="15" customHeight="1">
      <c r="A44" s="5"/>
      <c r="B44" s="6"/>
      <c r="C44" s="6"/>
      <c r="D44" s="6"/>
      <c r="E44" s="6"/>
      <c r="F44" s="7"/>
    </row>
    <row r="45" ht="15" customHeight="1">
      <c r="A45" s="5"/>
      <c r="B45" s="6"/>
      <c r="C45" s="6"/>
      <c r="D45" s="6"/>
      <c r="E45" s="6"/>
      <c r="F45" s="7"/>
    </row>
    <row r="46" ht="15" customHeight="1">
      <c r="A46" s="5"/>
      <c r="B46" s="6"/>
      <c r="C46" s="6"/>
      <c r="D46" s="6"/>
      <c r="E46" s="6"/>
      <c r="F46" s="7"/>
    </row>
    <row r="47" ht="15" customHeight="1">
      <c r="A47" s="5"/>
      <c r="B47" s="6"/>
      <c r="C47" s="6"/>
      <c r="D47" s="6"/>
      <c r="E47" s="6"/>
      <c r="F47" s="7"/>
    </row>
    <row r="48" ht="15" customHeight="1">
      <c r="A48" s="5"/>
      <c r="B48" s="6"/>
      <c r="C48" s="6"/>
      <c r="D48" s="6"/>
      <c r="E48" s="6"/>
      <c r="F48" s="7"/>
    </row>
    <row r="49" ht="15" customHeight="1">
      <c r="A49" s="5"/>
      <c r="B49" s="6"/>
      <c r="C49" s="6"/>
      <c r="D49" s="6"/>
      <c r="E49" s="6"/>
      <c r="F49" s="7"/>
    </row>
    <row r="50" ht="15" customHeight="1">
      <c r="A50" s="5"/>
      <c r="B50" s="6"/>
      <c r="C50" s="6"/>
      <c r="D50" s="6"/>
      <c r="E50" s="6"/>
      <c r="F50" s="7"/>
    </row>
    <row r="51" ht="15" customHeight="1">
      <c r="A51" s="5"/>
      <c r="B51" s="6"/>
      <c r="C51" s="6"/>
      <c r="D51" s="6"/>
      <c r="E51" s="6"/>
      <c r="F51" s="7"/>
    </row>
    <row r="52" ht="15" customHeight="1">
      <c r="A52" s="5"/>
      <c r="B52" s="6"/>
      <c r="C52" s="6"/>
      <c r="D52" s="6"/>
      <c r="E52" s="6"/>
      <c r="F52" s="7"/>
    </row>
    <row r="53" ht="15" customHeight="1">
      <c r="A53" s="5"/>
      <c r="B53" s="6"/>
      <c r="C53" s="6"/>
      <c r="D53" s="6"/>
      <c r="E53" s="6"/>
      <c r="F53" s="7"/>
    </row>
    <row r="54" ht="15" customHeight="1">
      <c r="A54" s="5"/>
      <c r="B54" s="6"/>
      <c r="C54" s="6"/>
      <c r="D54" s="6"/>
      <c r="E54" s="6"/>
      <c r="F54" s="7"/>
    </row>
    <row r="55" ht="15" customHeight="1">
      <c r="A55" s="5"/>
      <c r="B55" s="6"/>
      <c r="C55" s="6"/>
      <c r="D55" s="6"/>
      <c r="E55" s="6"/>
      <c r="F55" s="7"/>
    </row>
    <row r="56" ht="15" customHeight="1">
      <c r="A56" s="5"/>
      <c r="B56" s="6"/>
      <c r="C56" s="6"/>
      <c r="D56" s="6"/>
      <c r="E56" s="6"/>
      <c r="F56" s="7"/>
    </row>
    <row r="57" ht="15" customHeight="1">
      <c r="A57" s="5"/>
      <c r="B57" s="6"/>
      <c r="C57" s="6"/>
      <c r="D57" s="6"/>
      <c r="E57" s="6"/>
      <c r="F57" s="7"/>
    </row>
    <row r="58" ht="15" customHeight="1">
      <c r="A58" s="5"/>
      <c r="B58" s="6"/>
      <c r="C58" s="6"/>
      <c r="D58" s="6"/>
      <c r="E58" s="6"/>
      <c r="F58" s="7"/>
    </row>
    <row r="59" ht="15" customHeight="1">
      <c r="A59" s="5"/>
      <c r="B59" s="6"/>
      <c r="C59" s="6"/>
      <c r="D59" s="6"/>
      <c r="E59" s="6"/>
      <c r="F59" s="7"/>
    </row>
    <row r="60" ht="15" customHeight="1">
      <c r="A60" s="44"/>
      <c r="B60" s="45"/>
      <c r="C60" s="45"/>
      <c r="D60" s="45"/>
      <c r="E60" s="45"/>
      <c r="F60" s="46"/>
    </row>
  </sheetData>
  <mergeCells count="14">
    <mergeCell ref="C30:C31"/>
    <mergeCell ref="B7:C7"/>
    <mergeCell ref="B33:C33"/>
    <mergeCell ref="B5:C5"/>
    <mergeCell ref="C12:C13"/>
    <mergeCell ref="C20:C21"/>
    <mergeCell ref="C28:C29"/>
    <mergeCell ref="C14:C15"/>
    <mergeCell ref="C24:C25"/>
    <mergeCell ref="C10:C11"/>
    <mergeCell ref="C16:C17"/>
    <mergeCell ref="B35:C35"/>
    <mergeCell ref="B4:C4"/>
    <mergeCell ref="C22:C23"/>
  </mergeCells>
  <hyperlinks>
    <hyperlink ref="B33" r:id="rId1" location="" tooltip="" display="Walk through your numbers with an expert — book a 15-min call →"/>
  </hyperlinks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2"/>
</worksheet>
</file>

<file path=xl/worksheets/sheet2.xml><?xml version="1.0" encoding="utf-8"?>
<worksheet xmlns:r="http://schemas.openxmlformats.org/officeDocument/2006/relationships" xmlns="http://schemas.openxmlformats.org/spreadsheetml/2006/main">
  <dimension ref="A1:H40"/>
  <sheetViews>
    <sheetView workbookViewId="0" showGridLines="0" defaultGridColor="1"/>
  </sheetViews>
  <sheetFormatPr defaultColWidth="8.83333" defaultRowHeight="15" customHeight="1" outlineLevelRow="0" outlineLevelCol="0"/>
  <cols>
    <col min="1" max="1" width="3" style="47" customWidth="1"/>
    <col min="2" max="6" width="28" style="47" customWidth="1"/>
    <col min="7" max="7" width="3" style="47" customWidth="1"/>
    <col min="8" max="8" width="8.85156" style="47" customWidth="1"/>
    <col min="9" max="16384" width="8.85156" style="47" customWidth="1"/>
  </cols>
  <sheetData>
    <row r="1" ht="12" customHeight="1">
      <c r="A1" s="2"/>
      <c r="B1" s="3"/>
      <c r="C1" s="3"/>
      <c r="D1" s="3"/>
      <c r="E1" s="3"/>
      <c r="F1" s="3"/>
      <c r="G1" s="3"/>
      <c r="H1" s="4"/>
    </row>
    <row r="2" ht="30" customHeight="1">
      <c r="A2" s="5"/>
      <c r="B2" s="6"/>
      <c r="C2" s="6"/>
      <c r="D2" s="6"/>
      <c r="E2" s="6"/>
      <c r="F2" s="6"/>
      <c r="G2" s="6"/>
      <c r="H2" s="7"/>
    </row>
    <row r="3" ht="14" customHeight="1">
      <c r="A3" s="5"/>
      <c r="B3" s="6"/>
      <c r="C3" s="6"/>
      <c r="D3" s="6"/>
      <c r="E3" s="6"/>
      <c r="F3" s="6"/>
      <c r="G3" s="6"/>
      <c r="H3" s="7"/>
    </row>
    <row r="4" ht="34" customHeight="1">
      <c r="A4" s="5"/>
      <c r="B4" t="s" s="8">
        <v>29</v>
      </c>
      <c r="C4" s="6"/>
      <c r="D4" s="6"/>
      <c r="E4" s="6"/>
      <c r="F4" s="6"/>
      <c r="G4" s="6"/>
      <c r="H4" s="7"/>
    </row>
    <row r="5" ht="34" customHeight="1">
      <c r="A5" s="5"/>
      <c r="B5" t="s" s="9">
        <v>30</v>
      </c>
      <c r="C5" s="6"/>
      <c r="D5" s="6"/>
      <c r="E5" s="6"/>
      <c r="F5" s="6"/>
      <c r="G5" s="6"/>
      <c r="H5" s="7"/>
    </row>
    <row r="6" ht="16" customHeight="1">
      <c r="A6" s="5"/>
      <c r="B6" s="10"/>
      <c r="C6" s="10"/>
      <c r="D6" s="10"/>
      <c r="E6" s="10"/>
      <c r="F6" s="10"/>
      <c r="G6" s="6"/>
      <c r="H6" s="7"/>
    </row>
    <row r="7" ht="24" customHeight="1">
      <c r="A7" s="5"/>
      <c r="B7" t="s" s="48">
        <v>31</v>
      </c>
      <c r="C7" s="12"/>
      <c r="D7" s="12"/>
      <c r="E7" s="12"/>
      <c r="F7" s="12"/>
      <c r="G7" s="6"/>
      <c r="H7" s="7"/>
    </row>
    <row r="8" ht="28" customHeight="1">
      <c r="A8" s="5"/>
      <c r="B8" s="6"/>
      <c r="C8" s="6"/>
      <c r="D8" s="6"/>
      <c r="E8" s="6"/>
      <c r="F8" s="6"/>
      <c r="G8" s="6"/>
      <c r="H8" s="7"/>
    </row>
    <row r="9" ht="56" customHeight="1">
      <c r="A9" s="5"/>
      <c r="B9" t="s" s="49">
        <v>32</v>
      </c>
      <c r="C9" t="s" s="49">
        <v>33</v>
      </c>
      <c r="D9" t="s" s="49">
        <v>34</v>
      </c>
      <c r="E9" t="s" s="49">
        <v>35</v>
      </c>
      <c r="F9" t="s" s="49">
        <v>36</v>
      </c>
      <c r="G9" s="6"/>
      <c r="H9" s="7"/>
    </row>
    <row r="10" ht="42" customHeight="1">
      <c r="A10" s="5"/>
      <c r="B10" s="50">
        <v>0</v>
      </c>
      <c r="C10" s="51">
        <f>MAX('Calculator'!C12-0,0)</f>
        <v>6</v>
      </c>
      <c r="D10" s="52">
        <f>'Calculator'!C10*(MAX('Calculator'!C12-0,0)/100)*('Calculator'!C14/100)</f>
        <v>9000</v>
      </c>
      <c r="E10" s="53">
        <f>'Calculator'!C10*(MAX('Calculator'!C12-0,0)/100)*('Calculator'!C14/100)*'Calculator'!C16*12</f>
        <v>4320000</v>
      </c>
      <c r="F10" s="54">
        <f>'Calculator'!C10*('Calculator'!C12/100)*('Calculator'!C14/100)*'Calculator'!C16*12-'Calculator'!C10*(MAX('Calculator'!C12-0,0)/100)*('Calculator'!C14/100)*'Calculator'!C16*12</f>
        <v>0</v>
      </c>
      <c r="G10" s="6"/>
      <c r="H10" s="7"/>
    </row>
    <row r="11" ht="42" customHeight="1">
      <c r="A11" s="5"/>
      <c r="B11" s="55">
        <v>1</v>
      </c>
      <c r="C11" s="56">
        <f>MAX('Calculator'!C12-1,0)</f>
        <v>5</v>
      </c>
      <c r="D11" s="57">
        <f>'Calculator'!C10*(MAX('Calculator'!C12-1,0)/100)*('Calculator'!C14/100)</f>
        <v>7500</v>
      </c>
      <c r="E11" s="58">
        <f>'Calculator'!C10*(MAX('Calculator'!C12-1,0)/100)*('Calculator'!C14/100)*'Calculator'!C16*12</f>
        <v>3600000</v>
      </c>
      <c r="F11" s="59">
        <f>'Calculator'!C10*('Calculator'!C12/100)*('Calculator'!C14/100)*'Calculator'!C16*12-'Calculator'!C10*(MAX('Calculator'!C12-1,0)/100)*('Calculator'!C14/100)*'Calculator'!C16*12</f>
        <v>720000</v>
      </c>
      <c r="G11" s="6"/>
      <c r="H11" s="7"/>
    </row>
    <row r="12" ht="42" customHeight="1">
      <c r="A12" s="5"/>
      <c r="B12" s="60">
        <v>2</v>
      </c>
      <c r="C12" s="61">
        <f>MAX('Calculator'!C12-2,0)</f>
        <v>4</v>
      </c>
      <c r="D12" s="62">
        <f>'Calculator'!C10*(MAX('Calculator'!C12-2,0)/100)*('Calculator'!C14/100)</f>
        <v>6000</v>
      </c>
      <c r="E12" s="63">
        <f>'Calculator'!C10*(MAX('Calculator'!C12-2,0)/100)*('Calculator'!C14/100)*'Calculator'!C16*12</f>
        <v>2880000</v>
      </c>
      <c r="F12" s="64">
        <f>'Calculator'!C10*('Calculator'!C12/100)*('Calculator'!C14/100)*'Calculator'!C16*12-'Calculator'!C10*(MAX('Calculator'!C12-2,0)/100)*('Calculator'!C14/100)*'Calculator'!C16*12</f>
        <v>1440000</v>
      </c>
      <c r="G12" s="6"/>
      <c r="H12" s="7"/>
    </row>
    <row r="13" ht="42" customHeight="1">
      <c r="A13" s="5"/>
      <c r="B13" s="55">
        <v>3</v>
      </c>
      <c r="C13" s="56">
        <f>MAX('Calculator'!C12-3,0)</f>
        <v>3</v>
      </c>
      <c r="D13" s="57">
        <f>'Calculator'!C10*(MAX('Calculator'!C12-3,0)/100)*('Calculator'!C14/100)</f>
        <v>4500</v>
      </c>
      <c r="E13" s="58">
        <f>'Calculator'!C10*(MAX('Calculator'!C12-3,0)/100)*('Calculator'!C14/100)*'Calculator'!C16*12</f>
        <v>2160000</v>
      </c>
      <c r="F13" s="59">
        <f>'Calculator'!C10*('Calculator'!C12/100)*('Calculator'!C14/100)*'Calculator'!C16*12-'Calculator'!C10*(MAX('Calculator'!C12-3,0)/100)*('Calculator'!C14/100)*'Calculator'!C16*12</f>
        <v>2160000</v>
      </c>
      <c r="G13" s="6"/>
      <c r="H13" s="7"/>
    </row>
    <row r="14" ht="42" customHeight="1">
      <c r="A14" s="5"/>
      <c r="B14" s="60">
        <v>4</v>
      </c>
      <c r="C14" s="61">
        <f>MAX('Calculator'!C12-4,0)</f>
        <v>2</v>
      </c>
      <c r="D14" s="62">
        <f>'Calculator'!C10*(MAX('Calculator'!C12-4,0)/100)*('Calculator'!C14/100)</f>
        <v>3000</v>
      </c>
      <c r="E14" s="63">
        <f>'Calculator'!C10*(MAX('Calculator'!C12-4,0)/100)*('Calculator'!C14/100)*'Calculator'!C16*12</f>
        <v>1440000</v>
      </c>
      <c r="F14" s="64">
        <f>'Calculator'!C10*('Calculator'!C12/100)*('Calculator'!C14/100)*'Calculator'!C16*12-'Calculator'!C10*(MAX('Calculator'!C12-4,0)/100)*('Calculator'!C14/100)*'Calculator'!C16*12</f>
        <v>2880000</v>
      </c>
      <c r="G14" s="6"/>
      <c r="H14" s="7"/>
    </row>
    <row r="15" ht="42" customHeight="1">
      <c r="A15" s="5"/>
      <c r="B15" s="55">
        <v>5</v>
      </c>
      <c r="C15" s="56">
        <f>MAX('Calculator'!C12-5,0)</f>
        <v>1</v>
      </c>
      <c r="D15" s="57">
        <f>'Calculator'!C10*(MAX('Calculator'!C12-5,0)/100)*('Calculator'!C14/100)</f>
        <v>1500</v>
      </c>
      <c r="E15" s="58">
        <f>'Calculator'!C10*(MAX('Calculator'!C12-5,0)/100)*('Calculator'!C14/100)*'Calculator'!C16*12</f>
        <v>720000</v>
      </c>
      <c r="F15" s="59">
        <f>'Calculator'!C10*('Calculator'!C12/100)*('Calculator'!C14/100)*'Calculator'!C16*12-'Calculator'!C10*(MAX('Calculator'!C12-5,0)/100)*('Calculator'!C14/100)*'Calculator'!C16*12</f>
        <v>3600000</v>
      </c>
      <c r="G15" s="6"/>
      <c r="H15" s="7"/>
    </row>
    <row r="16" ht="26" customHeight="1">
      <c r="A16" s="5"/>
      <c r="B16" s="12"/>
      <c r="C16" s="12"/>
      <c r="D16" s="12"/>
      <c r="E16" s="12"/>
      <c r="F16" s="12"/>
      <c r="G16" s="6"/>
      <c r="H16" s="7"/>
    </row>
    <row r="17" ht="46" customHeight="1">
      <c r="A17" s="5"/>
      <c r="B17" t="s" s="65">
        <v>37</v>
      </c>
      <c r="C17" s="6"/>
      <c r="D17" s="6"/>
      <c r="E17" s="6"/>
      <c r="F17" s="6"/>
      <c r="G17" s="6"/>
      <c r="H17" s="7"/>
    </row>
    <row r="18" ht="15" customHeight="1">
      <c r="A18" s="5"/>
      <c r="B18" s="6"/>
      <c r="C18" s="6"/>
      <c r="D18" s="6"/>
      <c r="E18" s="6"/>
      <c r="F18" s="6"/>
      <c r="G18" s="6"/>
      <c r="H18" s="7"/>
    </row>
    <row r="19" ht="15" customHeight="1">
      <c r="A19" s="5"/>
      <c r="B19" s="6"/>
      <c r="C19" s="6"/>
      <c r="D19" s="6"/>
      <c r="E19" s="6"/>
      <c r="F19" s="6"/>
      <c r="G19" s="6"/>
      <c r="H19" s="7"/>
    </row>
    <row r="20" ht="15" customHeight="1">
      <c r="A20" s="5"/>
      <c r="B20" s="6"/>
      <c r="C20" s="6"/>
      <c r="D20" s="6"/>
      <c r="E20" s="6"/>
      <c r="F20" s="6"/>
      <c r="G20" s="6"/>
      <c r="H20" s="7"/>
    </row>
    <row r="21" ht="15" customHeight="1">
      <c r="A21" s="5"/>
      <c r="B21" s="6"/>
      <c r="C21" s="6"/>
      <c r="D21" s="6"/>
      <c r="E21" s="6"/>
      <c r="F21" s="6"/>
      <c r="G21" s="6"/>
      <c r="H21" s="7"/>
    </row>
    <row r="22" ht="15" customHeight="1">
      <c r="A22" s="5"/>
      <c r="B22" s="6"/>
      <c r="C22" s="6"/>
      <c r="D22" s="6"/>
      <c r="E22" s="6"/>
      <c r="F22" s="6"/>
      <c r="G22" s="6"/>
      <c r="H22" s="7"/>
    </row>
    <row r="23" ht="15" customHeight="1">
      <c r="A23" s="5"/>
      <c r="B23" s="6"/>
      <c r="C23" s="6"/>
      <c r="D23" s="6"/>
      <c r="E23" s="6"/>
      <c r="F23" s="6"/>
      <c r="G23" s="6"/>
      <c r="H23" s="7"/>
    </row>
    <row r="24" ht="15" customHeight="1">
      <c r="A24" s="5"/>
      <c r="B24" s="6"/>
      <c r="C24" s="6"/>
      <c r="D24" s="6"/>
      <c r="E24" s="6"/>
      <c r="F24" s="6"/>
      <c r="G24" s="6"/>
      <c r="H24" s="7"/>
    </row>
    <row r="25" ht="15" customHeight="1">
      <c r="A25" s="5"/>
      <c r="B25" s="6"/>
      <c r="C25" s="6"/>
      <c r="D25" s="6"/>
      <c r="E25" s="6"/>
      <c r="F25" s="6"/>
      <c r="G25" s="6"/>
      <c r="H25" s="7"/>
    </row>
    <row r="26" ht="15" customHeight="1">
      <c r="A26" s="5"/>
      <c r="B26" s="6"/>
      <c r="C26" s="6"/>
      <c r="D26" s="6"/>
      <c r="E26" s="6"/>
      <c r="F26" s="6"/>
      <c r="G26" s="6"/>
      <c r="H26" s="7"/>
    </row>
    <row r="27" ht="15" customHeight="1">
      <c r="A27" s="5"/>
      <c r="B27" s="6"/>
      <c r="C27" s="6"/>
      <c r="D27" s="6"/>
      <c r="E27" s="6"/>
      <c r="F27" s="6"/>
      <c r="G27" s="6"/>
      <c r="H27" s="7"/>
    </row>
    <row r="28" ht="15" customHeight="1">
      <c r="A28" s="5"/>
      <c r="B28" s="6"/>
      <c r="C28" s="6"/>
      <c r="D28" s="6"/>
      <c r="E28" s="6"/>
      <c r="F28" s="6"/>
      <c r="G28" s="6"/>
      <c r="H28" s="7"/>
    </row>
    <row r="29" ht="15" customHeight="1">
      <c r="A29" s="5"/>
      <c r="B29" s="6"/>
      <c r="C29" s="6"/>
      <c r="D29" s="6"/>
      <c r="E29" s="6"/>
      <c r="F29" s="6"/>
      <c r="G29" s="6"/>
      <c r="H29" s="7"/>
    </row>
    <row r="30" ht="15" customHeight="1">
      <c r="A30" s="5"/>
      <c r="B30" s="6"/>
      <c r="C30" s="6"/>
      <c r="D30" s="6"/>
      <c r="E30" s="6"/>
      <c r="F30" s="6"/>
      <c r="G30" s="6"/>
      <c r="H30" s="7"/>
    </row>
    <row r="31" ht="15" customHeight="1">
      <c r="A31" s="5"/>
      <c r="B31" s="6"/>
      <c r="C31" s="6"/>
      <c r="D31" s="6"/>
      <c r="E31" s="6"/>
      <c r="F31" s="6"/>
      <c r="G31" s="6"/>
      <c r="H31" s="7"/>
    </row>
    <row r="32" ht="15" customHeight="1">
      <c r="A32" s="5"/>
      <c r="B32" s="6"/>
      <c r="C32" s="6"/>
      <c r="D32" s="6"/>
      <c r="E32" s="6"/>
      <c r="F32" s="6"/>
      <c r="G32" s="6"/>
      <c r="H32" s="7"/>
    </row>
    <row r="33" ht="15" customHeight="1">
      <c r="A33" s="5"/>
      <c r="B33" s="6"/>
      <c r="C33" s="6"/>
      <c r="D33" s="6"/>
      <c r="E33" s="6"/>
      <c r="F33" s="6"/>
      <c r="G33" s="6"/>
      <c r="H33" s="7"/>
    </row>
    <row r="34" ht="15" customHeight="1">
      <c r="A34" s="5"/>
      <c r="B34" s="6"/>
      <c r="C34" s="6"/>
      <c r="D34" s="6"/>
      <c r="E34" s="6"/>
      <c r="F34" s="6"/>
      <c r="G34" s="6"/>
      <c r="H34" s="7"/>
    </row>
    <row r="35" ht="15" customHeight="1">
      <c r="A35" s="5"/>
      <c r="B35" s="6"/>
      <c r="C35" s="6"/>
      <c r="D35" s="6"/>
      <c r="E35" s="6"/>
      <c r="F35" s="6"/>
      <c r="G35" s="6"/>
      <c r="H35" s="7"/>
    </row>
    <row r="36" ht="15" customHeight="1">
      <c r="A36" s="5"/>
      <c r="B36" s="6"/>
      <c r="C36" s="6"/>
      <c r="D36" s="6"/>
      <c r="E36" s="6"/>
      <c r="F36" s="6"/>
      <c r="G36" s="6"/>
      <c r="H36" s="7"/>
    </row>
    <row r="37" ht="15" customHeight="1">
      <c r="A37" s="5"/>
      <c r="B37" s="6"/>
      <c r="C37" s="6"/>
      <c r="D37" s="6"/>
      <c r="E37" s="6"/>
      <c r="F37" s="6"/>
      <c r="G37" s="6"/>
      <c r="H37" s="7"/>
    </row>
    <row r="38" ht="15" customHeight="1">
      <c r="A38" s="5"/>
      <c r="B38" s="6"/>
      <c r="C38" s="6"/>
      <c r="D38" s="6"/>
      <c r="E38" s="6"/>
      <c r="F38" s="6"/>
      <c r="G38" s="6"/>
      <c r="H38" s="7"/>
    </row>
    <row r="39" ht="15" customHeight="1">
      <c r="A39" s="5"/>
      <c r="B39" s="6"/>
      <c r="C39" s="6"/>
      <c r="D39" s="6"/>
      <c r="E39" s="6"/>
      <c r="F39" s="6"/>
      <c r="G39" s="6"/>
      <c r="H39" s="7"/>
    </row>
    <row r="40" ht="15" customHeight="1">
      <c r="A40" s="44"/>
      <c r="B40" s="45"/>
      <c r="C40" s="45"/>
      <c r="D40" s="45"/>
      <c r="E40" s="45"/>
      <c r="F40" s="45"/>
      <c r="G40" s="45"/>
      <c r="H40" s="46"/>
    </row>
  </sheetData>
  <mergeCells count="4">
    <mergeCell ref="B4:F4"/>
    <mergeCell ref="B17:F17"/>
    <mergeCell ref="B7:F7"/>
    <mergeCell ref="B5:F5"/>
  </mergeCells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1:F50"/>
  <sheetViews>
    <sheetView workbookViewId="0" showGridLines="0" defaultGridColor="1"/>
  </sheetViews>
  <sheetFormatPr defaultColWidth="8.83333" defaultRowHeight="15" customHeight="1" outlineLevelRow="0" outlineLevelCol="0"/>
  <cols>
    <col min="1" max="1" width="3" style="66" customWidth="1"/>
    <col min="2" max="2" width="38" style="66" customWidth="1"/>
    <col min="3" max="3" width="78" style="66" customWidth="1"/>
    <col min="4" max="4" width="3" style="66" customWidth="1"/>
    <col min="5" max="6" width="8.85156" style="66" customWidth="1"/>
    <col min="7" max="16384" width="8.85156" style="66" customWidth="1"/>
  </cols>
  <sheetData>
    <row r="1" ht="12" customHeight="1">
      <c r="A1" s="2"/>
      <c r="B1" s="3"/>
      <c r="C1" s="3"/>
      <c r="D1" s="3"/>
      <c r="E1" s="3"/>
      <c r="F1" s="4"/>
    </row>
    <row r="2" ht="30" customHeight="1">
      <c r="A2" s="5"/>
      <c r="B2" s="6"/>
      <c r="C2" s="6"/>
      <c r="D2" s="6"/>
      <c r="E2" s="6"/>
      <c r="F2" s="7"/>
    </row>
    <row r="3" ht="14" customHeight="1">
      <c r="A3" s="5"/>
      <c r="B3" s="6"/>
      <c r="C3" s="6"/>
      <c r="D3" s="6"/>
      <c r="E3" s="6"/>
      <c r="F3" s="7"/>
    </row>
    <row r="4" ht="34" customHeight="1">
      <c r="A4" s="5"/>
      <c r="B4" t="s" s="8">
        <v>38</v>
      </c>
      <c r="C4" s="6"/>
      <c r="D4" s="6"/>
      <c r="E4" s="6"/>
      <c r="F4" s="7"/>
    </row>
    <row r="5" ht="34" customHeight="1">
      <c r="A5" s="5"/>
      <c r="B5" t="s" s="9">
        <v>39</v>
      </c>
      <c r="C5" s="6"/>
      <c r="D5" s="6"/>
      <c r="E5" s="6"/>
      <c r="F5" s="7"/>
    </row>
    <row r="6" ht="16" customHeight="1">
      <c r="A6" s="5"/>
      <c r="B6" s="10"/>
      <c r="C6" s="10"/>
      <c r="D6" s="6"/>
      <c r="E6" s="6"/>
      <c r="F6" s="7"/>
    </row>
    <row r="7" ht="24" customHeight="1">
      <c r="A7" s="5"/>
      <c r="B7" s="12"/>
      <c r="C7" s="12"/>
      <c r="D7" s="6"/>
      <c r="E7" s="6"/>
      <c r="F7" s="7"/>
    </row>
    <row r="8" ht="30" customHeight="1">
      <c r="A8" s="5"/>
      <c r="B8" t="s" s="24">
        <v>40</v>
      </c>
      <c r="C8" s="67"/>
      <c r="D8" s="6"/>
      <c r="E8" s="6"/>
      <c r="F8" s="7"/>
    </row>
    <row r="9" ht="42" customHeight="1">
      <c r="A9" s="5"/>
      <c r="B9" t="s" s="68">
        <v>41</v>
      </c>
      <c r="C9" t="s" s="69">
        <v>42</v>
      </c>
      <c r="D9" s="6"/>
      <c r="E9" s="6"/>
      <c r="F9" s="7"/>
    </row>
    <row r="10" ht="42" customHeight="1">
      <c r="A10" s="5"/>
      <c r="B10" t="s" s="70">
        <v>43</v>
      </c>
      <c r="C10" t="s" s="71">
        <v>44</v>
      </c>
      <c r="D10" s="6"/>
      <c r="E10" s="6"/>
      <c r="F10" s="7"/>
    </row>
    <row r="11" ht="42" customHeight="1">
      <c r="A11" s="5"/>
      <c r="B11" t="s" s="70">
        <v>45</v>
      </c>
      <c r="C11" t="s" s="71">
        <v>46</v>
      </c>
      <c r="D11" s="6"/>
      <c r="E11" s="6"/>
      <c r="F11" s="7"/>
    </row>
    <row r="12" ht="16" customHeight="1">
      <c r="A12" s="5"/>
      <c r="B12" s="12"/>
      <c r="C12" s="12"/>
      <c r="D12" s="6"/>
      <c r="E12" s="6"/>
      <c r="F12" s="7"/>
    </row>
    <row r="13" ht="30" customHeight="1">
      <c r="A13" s="5"/>
      <c r="B13" t="s" s="24">
        <v>47</v>
      </c>
      <c r="C13" s="67"/>
      <c r="D13" s="6"/>
      <c r="E13" s="6"/>
      <c r="F13" s="7"/>
    </row>
    <row r="14" ht="42" customHeight="1">
      <c r="A14" s="5"/>
      <c r="B14" t="s" s="68">
        <v>48</v>
      </c>
      <c r="C14" t="s" s="69">
        <v>49</v>
      </c>
      <c r="D14" s="6"/>
      <c r="E14" s="6"/>
      <c r="F14" s="7"/>
    </row>
    <row r="15" ht="42" customHeight="1">
      <c r="A15" s="5"/>
      <c r="B15" t="s" s="70">
        <v>50</v>
      </c>
      <c r="C15" t="s" s="71">
        <v>51</v>
      </c>
      <c r="D15" s="6"/>
      <c r="E15" s="6"/>
      <c r="F15" s="7"/>
    </row>
    <row r="16" ht="42" customHeight="1">
      <c r="A16" s="5"/>
      <c r="B16" t="s" s="70">
        <v>52</v>
      </c>
      <c r="C16" t="s" s="71">
        <v>53</v>
      </c>
      <c r="D16" s="6"/>
      <c r="E16" s="6"/>
      <c r="F16" s="7"/>
    </row>
    <row r="17" ht="42" customHeight="1">
      <c r="A17" s="5"/>
      <c r="B17" t="s" s="70">
        <v>54</v>
      </c>
      <c r="C17" t="s" s="71">
        <v>55</v>
      </c>
      <c r="D17" s="6"/>
      <c r="E17" s="6"/>
      <c r="F17" s="7"/>
    </row>
    <row r="18" ht="16" customHeight="1">
      <c r="A18" s="5"/>
      <c r="B18" s="12"/>
      <c r="C18" s="12"/>
      <c r="D18" s="6"/>
      <c r="E18" s="6"/>
      <c r="F18" s="7"/>
    </row>
    <row r="19" ht="30" customHeight="1">
      <c r="A19" s="5"/>
      <c r="B19" t="s" s="24">
        <v>56</v>
      </c>
      <c r="C19" s="67"/>
      <c r="D19" s="6"/>
      <c r="E19" s="6"/>
      <c r="F19" s="7"/>
    </row>
    <row r="20" ht="42" customHeight="1">
      <c r="A20" s="5"/>
      <c r="B20" t="s" s="68">
        <v>57</v>
      </c>
      <c r="C20" t="s" s="69">
        <v>58</v>
      </c>
      <c r="D20" s="6"/>
      <c r="E20" s="6"/>
      <c r="F20" s="7"/>
    </row>
    <row r="21" ht="42" customHeight="1">
      <c r="A21" s="5"/>
      <c r="B21" t="s" s="70">
        <v>59</v>
      </c>
      <c r="C21" t="s" s="71">
        <v>60</v>
      </c>
      <c r="D21" s="6"/>
      <c r="E21" s="6"/>
      <c r="F21" s="7"/>
    </row>
    <row r="22" ht="42" customHeight="1">
      <c r="A22" s="5"/>
      <c r="B22" t="s" s="70">
        <v>61</v>
      </c>
      <c r="C22" t="s" s="71">
        <v>62</v>
      </c>
      <c r="D22" s="6"/>
      <c r="E22" s="6"/>
      <c r="F22" s="7"/>
    </row>
    <row r="23" ht="16" customHeight="1">
      <c r="A23" s="5"/>
      <c r="B23" s="12"/>
      <c r="C23" s="12"/>
      <c r="D23" s="6"/>
      <c r="E23" s="6"/>
      <c r="F23" s="7"/>
    </row>
    <row r="24" ht="30" customHeight="1">
      <c r="A24" s="5"/>
      <c r="B24" t="s" s="24">
        <v>63</v>
      </c>
      <c r="C24" s="67"/>
      <c r="D24" s="6"/>
      <c r="E24" s="6"/>
      <c r="F24" s="7"/>
    </row>
    <row r="25" ht="42" customHeight="1">
      <c r="A25" s="5"/>
      <c r="B25" t="s" s="68">
        <v>64</v>
      </c>
      <c r="C25" t="s" s="69">
        <v>65</v>
      </c>
      <c r="D25" s="6"/>
      <c r="E25" s="6"/>
      <c r="F25" s="7"/>
    </row>
    <row r="26" ht="42" customHeight="1">
      <c r="A26" s="5"/>
      <c r="B26" t="s" s="70">
        <v>66</v>
      </c>
      <c r="C26" t="s" s="72">
        <v>67</v>
      </c>
      <c r="D26" s="6"/>
      <c r="E26" s="6"/>
      <c r="F26" s="7"/>
    </row>
    <row r="27" ht="42" customHeight="1">
      <c r="A27" s="5"/>
      <c r="B27" t="s" s="70">
        <v>68</v>
      </c>
      <c r="C27" t="s" s="72">
        <v>69</v>
      </c>
      <c r="D27" s="6"/>
      <c r="E27" s="6"/>
      <c r="F27" s="7"/>
    </row>
    <row r="28" ht="16" customHeight="1">
      <c r="A28" s="5"/>
      <c r="B28" s="12"/>
      <c r="C28" s="12"/>
      <c r="D28" s="6"/>
      <c r="E28" s="6"/>
      <c r="F28" s="7"/>
    </row>
    <row r="29" ht="26" customHeight="1">
      <c r="A29" s="5"/>
      <c r="B29" t="s" s="43">
        <v>70</v>
      </c>
      <c r="C29" s="6"/>
      <c r="D29" s="6"/>
      <c r="E29" s="6"/>
      <c r="F29" s="7"/>
    </row>
    <row r="30" ht="15" customHeight="1">
      <c r="A30" s="5"/>
      <c r="B30" s="6"/>
      <c r="C30" s="6"/>
      <c r="D30" s="6"/>
      <c r="E30" s="6"/>
      <c r="F30" s="7"/>
    </row>
    <row r="31" ht="15" customHeight="1">
      <c r="A31" s="5"/>
      <c r="B31" s="6"/>
      <c r="C31" s="6"/>
      <c r="D31" s="6"/>
      <c r="E31" s="6"/>
      <c r="F31" s="7"/>
    </row>
    <row r="32" ht="15" customHeight="1">
      <c r="A32" s="5"/>
      <c r="B32" s="6"/>
      <c r="C32" s="6"/>
      <c r="D32" s="6"/>
      <c r="E32" s="6"/>
      <c r="F32" s="7"/>
    </row>
    <row r="33" ht="15" customHeight="1">
      <c r="A33" s="5"/>
      <c r="B33" s="6"/>
      <c r="C33" s="6"/>
      <c r="D33" s="6"/>
      <c r="E33" s="6"/>
      <c r="F33" s="7"/>
    </row>
    <row r="34" ht="15" customHeight="1">
      <c r="A34" s="5"/>
      <c r="B34" s="6"/>
      <c r="C34" s="6"/>
      <c r="D34" s="6"/>
      <c r="E34" s="6"/>
      <c r="F34" s="7"/>
    </row>
    <row r="35" ht="15" customHeight="1">
      <c r="A35" s="5"/>
      <c r="B35" s="6"/>
      <c r="C35" s="6"/>
      <c r="D35" s="6"/>
      <c r="E35" s="6"/>
      <c r="F35" s="7"/>
    </row>
    <row r="36" ht="15" customHeight="1">
      <c r="A36" s="5"/>
      <c r="B36" s="6"/>
      <c r="C36" s="6"/>
      <c r="D36" s="6"/>
      <c r="E36" s="6"/>
      <c r="F36" s="7"/>
    </row>
    <row r="37" ht="15" customHeight="1">
      <c r="A37" s="5"/>
      <c r="B37" s="6"/>
      <c r="C37" s="6"/>
      <c r="D37" s="6"/>
      <c r="E37" s="6"/>
      <c r="F37" s="7"/>
    </row>
    <row r="38" ht="15" customHeight="1">
      <c r="A38" s="5"/>
      <c r="B38" s="6"/>
      <c r="C38" s="6"/>
      <c r="D38" s="6"/>
      <c r="E38" s="6"/>
      <c r="F38" s="7"/>
    </row>
    <row r="39" ht="15" customHeight="1">
      <c r="A39" s="5"/>
      <c r="B39" s="6"/>
      <c r="C39" s="6"/>
      <c r="D39" s="6"/>
      <c r="E39" s="6"/>
      <c r="F39" s="7"/>
    </row>
    <row r="40" ht="15" customHeight="1">
      <c r="A40" s="5"/>
      <c r="B40" s="6"/>
      <c r="C40" s="6"/>
      <c r="D40" s="6"/>
      <c r="E40" s="6"/>
      <c r="F40" s="7"/>
    </row>
    <row r="41" ht="15" customHeight="1">
      <c r="A41" s="5"/>
      <c r="B41" s="6"/>
      <c r="C41" s="6"/>
      <c r="D41" s="6"/>
      <c r="E41" s="6"/>
      <c r="F41" s="7"/>
    </row>
    <row r="42" ht="15" customHeight="1">
      <c r="A42" s="5"/>
      <c r="B42" s="6"/>
      <c r="C42" s="6"/>
      <c r="D42" s="6"/>
      <c r="E42" s="6"/>
      <c r="F42" s="7"/>
    </row>
    <row r="43" ht="15" customHeight="1">
      <c r="A43" s="5"/>
      <c r="B43" s="6"/>
      <c r="C43" s="6"/>
      <c r="D43" s="6"/>
      <c r="E43" s="6"/>
      <c r="F43" s="7"/>
    </row>
    <row r="44" ht="15" customHeight="1">
      <c r="A44" s="5"/>
      <c r="B44" s="6"/>
      <c r="C44" s="6"/>
      <c r="D44" s="6"/>
      <c r="E44" s="6"/>
      <c r="F44" s="7"/>
    </row>
    <row r="45" ht="15" customHeight="1">
      <c r="A45" s="5"/>
      <c r="B45" s="6"/>
      <c r="C45" s="6"/>
      <c r="D45" s="6"/>
      <c r="E45" s="6"/>
      <c r="F45" s="7"/>
    </row>
    <row r="46" ht="15" customHeight="1">
      <c r="A46" s="5"/>
      <c r="B46" s="6"/>
      <c r="C46" s="6"/>
      <c r="D46" s="6"/>
      <c r="E46" s="6"/>
      <c r="F46" s="7"/>
    </row>
    <row r="47" ht="15" customHeight="1">
      <c r="A47" s="5"/>
      <c r="B47" s="6"/>
      <c r="C47" s="6"/>
      <c r="D47" s="6"/>
      <c r="E47" s="6"/>
      <c r="F47" s="7"/>
    </row>
    <row r="48" ht="15" customHeight="1">
      <c r="A48" s="5"/>
      <c r="B48" s="6"/>
      <c r="C48" s="6"/>
      <c r="D48" s="6"/>
      <c r="E48" s="6"/>
      <c r="F48" s="7"/>
    </row>
    <row r="49" ht="15" customHeight="1">
      <c r="A49" s="5"/>
      <c r="B49" s="6"/>
      <c r="C49" s="6"/>
      <c r="D49" s="6"/>
      <c r="E49" s="6"/>
      <c r="F49" s="7"/>
    </row>
    <row r="50" ht="15" customHeight="1">
      <c r="A50" s="44"/>
      <c r="B50" s="45"/>
      <c r="C50" s="45"/>
      <c r="D50" s="45"/>
      <c r="E50" s="45"/>
      <c r="F50" s="46"/>
    </row>
  </sheetData>
  <mergeCells count="3">
    <mergeCell ref="B5:C5"/>
    <mergeCell ref="B4:C4"/>
    <mergeCell ref="B29:C29"/>
  </mergeCells>
  <hyperlinks>
    <hyperlink ref="C26" r:id="rId1" location="" tooltip="" display="http://jnh.one/8YajET"/>
    <hyperlink ref="C27" r:id="rId2" location="" tooltip="" display="bsg.world"/>
  </hyperlinks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